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0078808\Downloads\"/>
    </mc:Choice>
  </mc:AlternateContent>
  <bookViews>
    <workbookView xWindow="0" yWindow="0" windowWidth="19200" windowHeight="1159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F70" i="2"/>
  <c r="F69" i="2"/>
  <c r="F68" i="2"/>
  <c r="F67" i="2"/>
  <c r="F66" i="2"/>
  <c r="F65" i="2"/>
  <c r="F64" i="2"/>
  <c r="F63" i="2"/>
  <c r="F62" i="2"/>
  <c r="F61" i="2"/>
  <c r="F60" i="2"/>
  <c r="F59" i="2"/>
  <c r="H38" i="2"/>
  <c r="H40" i="2" s="1"/>
  <c r="J40" i="2" s="1"/>
  <c r="H27" i="2"/>
  <c r="F12" i="2"/>
  <c r="D12" i="2"/>
  <c r="D21" i="2" s="1"/>
  <c r="H10" i="2"/>
  <c r="F71" i="2" l="1"/>
  <c r="H12" i="2"/>
  <c r="D27" i="2"/>
  <c r="H52" i="2"/>
  <c r="H56" i="2" l="1"/>
  <c r="R54" i="2"/>
  <c r="T54" i="2" l="1"/>
  <c r="H54" i="2"/>
  <c r="H55" i="2" s="1"/>
  <c r="J55" i="2" s="1"/>
  <c r="J54" i="2"/>
  <c r="J56" i="2" l="1"/>
</calcChain>
</file>

<file path=xl/sharedStrings.xml><?xml version="1.0" encoding="utf-8"?>
<sst xmlns="http://schemas.openxmlformats.org/spreadsheetml/2006/main" count="82" uniqueCount="43">
  <si>
    <t>PPh terhutang</t>
  </si>
  <si>
    <t>x</t>
  </si>
  <si>
    <t>=</t>
  </si>
  <si>
    <t>Pasal 17 ayat (1) b</t>
  </si>
  <si>
    <t>PKP</t>
  </si>
  <si>
    <t>Contoh</t>
  </si>
  <si>
    <t>PKP dibulatkan penuh ribuan ke bawah</t>
  </si>
  <si>
    <t>Pasal 17 ayat (2) b</t>
  </si>
  <si>
    <t>Pasal 31E</t>
  </si>
  <si>
    <t>TYPE PERTAMA</t>
  </si>
  <si>
    <t>TYPE KEDUA</t>
  </si>
  <si>
    <t>:</t>
  </si>
  <si>
    <t>peredaran usaha X PKP</t>
  </si>
  <si>
    <t>PKP dr bagian pered bruto yg tidak memperoleh fasilitas</t>
  </si>
  <si>
    <t>a</t>
  </si>
  <si>
    <t>b</t>
  </si>
  <si>
    <t>c</t>
  </si>
  <si>
    <t>d</t>
  </si>
  <si>
    <t>e</t>
  </si>
  <si>
    <t>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</si>
  <si>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</si>
  <si>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</si>
  <si>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</si>
  <si>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</si>
  <si>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</si>
  <si>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</si>
  <si>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</si>
  <si>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</si>
  <si>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</si>
  <si>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</si>
  <si>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</si>
  <si>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</si>
  <si>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PPh Final 0,5%</t>
  </si>
  <si>
    <t>Total</t>
  </si>
  <si>
    <t>Input Peredaran Usaha</t>
  </si>
  <si>
    <t>PKP (Penghasilan Kena Pajak)</t>
  </si>
  <si>
    <r>
      <t xml:space="preserve">Wajib Pajak badan dalam negeri berbentuk perseroan terbuka dengan jumlah keseluruhan saham yang disetor diperdagangkan pada bursa efek di Indonesia paling sedikit 40% dan memenuhi persyaratan tertentu sebagaimana tertuang dalam </t>
    </r>
    <r>
      <rPr>
        <sz val="14"/>
        <color rgb="FF666666"/>
        <rFont val="Arial"/>
        <family val="2"/>
      </rPr>
      <t>Pasal 65 PP No. 55 Tahun 2022</t>
    </r>
    <r>
      <rPr>
        <sz val="14"/>
        <color theme="1"/>
        <rFont val="Arial"/>
        <family val="2"/>
      </rPr>
      <t xml:space="preserve"> </t>
    </r>
  </si>
  <si>
    <t>Peredaran bruto harus &gt; Rp50 miliar</t>
  </si>
  <si>
    <t>Syarat : Peredaran bruto &gt; Rp50 miliar</t>
  </si>
  <si>
    <t>Peredaran bruto harus sd Rp4,8 miliar.</t>
  </si>
  <si>
    <t>Syarat : Peredaran bruto s.d.  Rp4,8 miliar</t>
  </si>
  <si>
    <t>Syarat :      Rp4,8 miliar  &lt; Peredaran bruto &lt;= Rp50 miliar</t>
  </si>
  <si>
    <t>Peredaran bruto harus antara Rp4,8 miliar s.d. Rp50 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</si>
</sst>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666666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charset val="1"/>
      <scheme val="minor"/>
    </font>
    <font>
      <sz val="1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1" fillId="2" borderId="0" xfId="2" applyFill="1"/>
    <xf numFmtId="9" fontId="1" fillId="2" borderId="0" xfId="2" applyNumberFormat="1" applyFill="1"/>
    <xf numFmtId="164" fontId="2" fillId="2" borderId="0" xfId="3" applyFont="1" applyFill="1"/>
    <xf numFmtId="0" fontId="1" fillId="0" borderId="0" xfId="2"/>
    <xf numFmtId="0" fontId="1" fillId="3" borderId="0" xfId="2" applyFill="1"/>
    <xf numFmtId="9" fontId="1" fillId="3" borderId="0" xfId="2" applyNumberFormat="1" applyFill="1"/>
    <xf numFmtId="164" fontId="2" fillId="3" borderId="0" xfId="3" applyFont="1" applyFill="1"/>
    <xf numFmtId="164" fontId="2" fillId="3" borderId="0" xfId="3" applyFont="1" applyFill="1" applyAlignment="1">
      <alignment horizontal="center"/>
    </xf>
    <xf numFmtId="0" fontId="1" fillId="3" borderId="0" xfId="2" applyFill="1" applyAlignment="1">
      <alignment horizontal="center"/>
    </xf>
    <xf numFmtId="164" fontId="1" fillId="3" borderId="0" xfId="2" applyNumberFormat="1" applyFill="1"/>
    <xf numFmtId="164" fontId="0" fillId="0" borderId="0" xfId="3" applyFont="1"/>
    <xf numFmtId="164" fontId="1" fillId="0" borderId="0" xfId="2" applyNumberFormat="1"/>
    <xf numFmtId="0" fontId="1" fillId="4" borderId="0" xfId="2" applyFill="1"/>
    <xf numFmtId="9" fontId="1" fillId="4" borderId="0" xfId="2" applyNumberFormat="1" applyFill="1"/>
    <xf numFmtId="0" fontId="1" fillId="4" borderId="0" xfId="2" applyFill="1" applyAlignment="1">
      <alignment horizontal="center"/>
    </xf>
    <xf numFmtId="164" fontId="1" fillId="4" borderId="0" xfId="2" applyNumberFormat="1" applyFill="1"/>
    <xf numFmtId="164" fontId="2" fillId="2" borderId="0" xfId="3" applyFont="1" applyFill="1" applyAlignment="1">
      <alignment horizontal="center"/>
    </xf>
    <xf numFmtId="0" fontId="1" fillId="5" borderId="0" xfId="2" applyFill="1"/>
    <xf numFmtId="0" fontId="3" fillId="5" borderId="0" xfId="2" applyFont="1" applyFill="1"/>
    <xf numFmtId="9" fontId="1" fillId="5" borderId="0" xfId="2" applyNumberFormat="1" applyFill="1"/>
    <xf numFmtId="9" fontId="1" fillId="5" borderId="0" xfId="2" applyNumberFormat="1" applyFill="1" applyAlignment="1">
      <alignment horizontal="center"/>
    </xf>
    <xf numFmtId="164" fontId="2" fillId="5" borderId="0" xfId="3" applyFont="1" applyFill="1"/>
    <xf numFmtId="164" fontId="2" fillId="5" borderId="0" xfId="3" applyFont="1" applyFill="1" applyAlignment="1">
      <alignment horizontal="center"/>
    </xf>
    <xf numFmtId="0" fontId="1" fillId="5" borderId="0" xfId="2" applyFill="1" applyAlignment="1">
      <alignment horizontal="center"/>
    </xf>
    <xf numFmtId="164" fontId="1" fillId="5" borderId="0" xfId="2" applyNumberFormat="1" applyFill="1"/>
    <xf numFmtId="164" fontId="1" fillId="6" borderId="0" xfId="2" applyNumberFormat="1" applyFill="1"/>
    <xf numFmtId="0" fontId="1" fillId="7" borderId="0" xfId="2" applyFill="1"/>
    <xf numFmtId="0" fontId="3" fillId="7" borderId="0" xfId="2" applyFont="1" applyFill="1"/>
    <xf numFmtId="9" fontId="1" fillId="7" borderId="0" xfId="2" applyNumberFormat="1" applyFill="1"/>
    <xf numFmtId="0" fontId="1" fillId="7" borderId="0" xfId="2" applyFill="1" applyAlignment="1">
      <alignment horizontal="center"/>
    </xf>
    <xf numFmtId="9" fontId="1" fillId="7" borderId="0" xfId="2" applyNumberFormat="1" applyFill="1" applyAlignment="1">
      <alignment horizontal="center"/>
    </xf>
    <xf numFmtId="164" fontId="1" fillId="7" borderId="0" xfId="2" applyNumberFormat="1" applyFill="1"/>
    <xf numFmtId="164" fontId="2" fillId="7" borderId="0" xfId="3" applyFont="1" applyFill="1" applyAlignment="1">
      <alignment horizontal="center"/>
    </xf>
    <xf numFmtId="9" fontId="2" fillId="7" borderId="0" xfId="3" applyNumberFormat="1" applyFont="1" applyFill="1" applyAlignment="1">
      <alignment horizontal="center"/>
    </xf>
    <xf numFmtId="164" fontId="2" fillId="7" borderId="0" xfId="3" applyFont="1" applyFill="1"/>
    <xf numFmtId="164" fontId="4" fillId="7" borderId="0" xfId="2" applyNumberFormat="1" applyFont="1" applyFill="1"/>
    <xf numFmtId="0" fontId="1" fillId="8" borderId="0" xfId="2" applyFill="1"/>
    <xf numFmtId="41" fontId="1" fillId="8" borderId="0" xfId="1" applyFill="1"/>
    <xf numFmtId="0" fontId="0" fillId="3" borderId="0" xfId="2" applyFont="1" applyFill="1"/>
    <xf numFmtId="164" fontId="7" fillId="9" borderId="0" xfId="3" applyFont="1" applyFill="1"/>
    <xf numFmtId="0" fontId="5" fillId="2" borderId="0" xfId="0" applyFont="1" applyFill="1" applyAlignment="1">
      <alignment horizontal="left" vertical="center" wrapText="1"/>
    </xf>
    <xf numFmtId="0" fontId="0" fillId="5" borderId="0" xfId="2" applyFont="1" applyFill="1"/>
    <xf numFmtId="0" fontId="0" fillId="7" borderId="0" xfId="2" applyFont="1" applyFill="1"/>
    <xf numFmtId="164" fontId="7" fillId="7" borderId="0" xfId="3" applyFont="1" applyFill="1"/>
    <xf numFmtId="164" fontId="8" fillId="5" borderId="1" xfId="2" applyNumberFormat="1" applyFont="1" applyFill="1" applyBorder="1"/>
    <xf numFmtId="164" fontId="1" fillId="5" borderId="2" xfId="2" applyNumberFormat="1" applyFill="1" applyBorder="1"/>
    <xf numFmtId="164" fontId="1" fillId="6" borderId="2" xfId="2" applyNumberFormat="1" applyFill="1" applyBorder="1"/>
    <xf numFmtId="0" fontId="1" fillId="0" borderId="0" xfId="2" applyAlignment="1">
      <alignment horizontal="center"/>
    </xf>
    <xf numFmtId="0" fontId="1" fillId="6" borderId="0" xfId="2" applyFill="1" applyAlignment="1">
      <alignment horizontal="center"/>
    </xf>
    <xf numFmtId="164" fontId="0" fillId="0" borderId="0" xfId="2" applyNumberFormat="1" applyFont="1"/>
    <xf numFmtId="164" fontId="9" fillId="7" borderId="0" xfId="3" applyFont="1" applyFill="1"/>
    <xf numFmtId="164" fontId="10" fillId="3" borderId="0" xfId="3" applyFont="1" applyFill="1"/>
    <xf numFmtId="164" fontId="10" fillId="9" borderId="0" xfId="3" applyFont="1" applyFill="1"/>
    <xf numFmtId="0" fontId="4" fillId="7" borderId="0" xfId="2" applyFont="1" applyFill="1" applyAlignment="1">
      <alignment horizontal="left" vertical="center"/>
    </xf>
    <xf numFmtId="0" fontId="4" fillId="8" borderId="0" xfId="2" applyFont="1" applyFill="1" applyAlignment="1">
      <alignment horizontal="center"/>
    </xf>
    <xf numFmtId="0" fontId="3" fillId="8" borderId="0" xfId="2" applyFont="1" applyFill="1" applyAlignment="1">
      <alignment horizontal="center"/>
    </xf>
    <xf numFmtId="0" fontId="4" fillId="0" borderId="3" xfId="2" applyFont="1" applyBorder="1"/>
    <xf numFmtId="41" fontId="1" fillId="3" borderId="3" xfId="1" applyFill="1" applyBorder="1"/>
    <xf numFmtId="41" fontId="1" fillId="0" borderId="3" xfId="1" applyBorder="1"/>
  </cellXfs>
  <cellStyles count="4">
    <cellStyle name="Comma [0]" xfId="1" builtinId="6"/>
    <cellStyle name="Comma [0]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695324</xdr:colOff>
      <xdr:row>29</xdr:row>
      <xdr:rowOff>142875</xdr:rowOff>
    </xdr:from>
    <xdr:to>
      <xdr:col>11</xdr:col>
      <xdr:colOff>19049</xdr:colOff>
      <xdr:row>35</xdr:row>
      <xdr:rowOff>161925</xdr:rowOff>
    </xdr:to>
    <xdr:sp macro="" textlink="">
      <xdr:nvSpPr>
        <xdr:cNvPr id="2" name="Oval Callout 1">
          <a:extLst>
            <a:ext uri="{FF2B5EF4-FFF2-40B4-BE49-F238E27FC236}">
              <a16:creationId xmlns="" xmlns:a16="http://schemas.microsoft.com/office/drawing/2014/main" id="{45722614-4EF8-4025-AFB5-4697D4EDC551}"/>
            </a:ext>
          </a:extLst>
        </xdr:cNvPr>
        <xdr:cNvSpPr/>
      </xdr:nvSpPr>
      <xdr:spPr>
        <a:xfrm>
          <a:off x="5724524" y="5705475"/>
          <a:ext cx="1704975" cy="1162050"/>
        </a:xfrm>
        <a:prstGeom prst="wedgeEllipseCallou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Dientry :</a:t>
          </a:r>
        </a:p>
        <a:p>
          <a:pPr algn="ctr"/>
          <a:endParaRPr lang="id-ID" sz="1100"/>
        </a:p>
        <a:p>
          <a:pPr algn="ctr"/>
          <a:r>
            <a:rPr lang="id-ID" sz="1100"/>
            <a:t>PKP</a:t>
          </a:r>
        </a:p>
      </xdr:txBody>
    </xdr:sp>
    <xdr:clientData/>
  </xdr:twoCellAnchor>
  <xdr:twoCellAnchor>
    <xdr:from>
      <xdr:col>9</xdr:col>
      <xdr:colOff>428625</xdr:colOff>
      <xdr:row>41</xdr:row>
      <xdr:rowOff>123825</xdr:rowOff>
    </xdr:from>
    <xdr:to>
      <xdr:col>13</xdr:col>
      <xdr:colOff>285750</xdr:colOff>
      <xdr:row>45</xdr:row>
      <xdr:rowOff>133350</xdr:rowOff>
    </xdr:to>
    <xdr:sp macro="" textlink="">
      <xdr:nvSpPr>
        <xdr:cNvPr id="3" name="Oval Callout 2">
          <a:extLst>
            <a:ext uri="{FF2B5EF4-FFF2-40B4-BE49-F238E27FC236}">
              <a16:creationId xmlns="" xmlns:a16="http://schemas.microsoft.com/office/drawing/2014/main" id="{4610AB09-45A2-42D6-896F-5F0C92AA2381}"/>
            </a:ext>
          </a:extLst>
        </xdr:cNvPr>
        <xdr:cNvSpPr/>
      </xdr:nvSpPr>
      <xdr:spPr>
        <a:xfrm>
          <a:off x="6629400" y="7972425"/>
          <a:ext cx="2114550" cy="771525"/>
        </a:xfrm>
        <a:prstGeom prst="wedgeEllipseCallout">
          <a:avLst>
            <a:gd name="adj1" fmla="val -72084"/>
            <a:gd name="adj2" fmla="val 149382"/>
          </a:avLst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Dientry :</a:t>
          </a:r>
        </a:p>
        <a:p>
          <a:pPr algn="ctr"/>
          <a:r>
            <a:rPr lang="en-US" sz="1100"/>
            <a:t>PK</a:t>
          </a:r>
          <a:r>
            <a:rPr lang="id-ID" sz="1100"/>
            <a:t>P</a:t>
          </a:r>
        </a:p>
      </xdr:txBody>
    </xdr:sp>
    <xdr:clientData/>
  </xdr:twoCellAnchor>
  <xdr:twoCellAnchor>
    <xdr:from>
      <xdr:col>7</xdr:col>
      <xdr:colOff>657225</xdr:colOff>
      <xdr:row>1</xdr:row>
      <xdr:rowOff>76200</xdr:rowOff>
    </xdr:from>
    <xdr:to>
      <xdr:col>10</xdr:col>
      <xdr:colOff>152400</xdr:colOff>
      <xdr:row>7</xdr:row>
      <xdr:rowOff>95250</xdr:rowOff>
    </xdr:to>
    <xdr:sp macro="" textlink="">
      <xdr:nvSpPr>
        <xdr:cNvPr id="4" name="Oval Callout 3">
          <a:extLst>
            <a:ext uri="{FF2B5EF4-FFF2-40B4-BE49-F238E27FC236}">
              <a16:creationId xmlns="" xmlns:a16="http://schemas.microsoft.com/office/drawing/2014/main" id="{E6A394F2-ACE6-4CFB-9757-6DEA4C1F5B3D}"/>
            </a:ext>
          </a:extLst>
        </xdr:cNvPr>
        <xdr:cNvSpPr/>
      </xdr:nvSpPr>
      <xdr:spPr>
        <a:xfrm>
          <a:off x="4038600" y="266700"/>
          <a:ext cx="1704975" cy="1162050"/>
        </a:xfrm>
        <a:prstGeom prst="wedgeEllipseCallou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Dientry :</a:t>
          </a:r>
        </a:p>
        <a:p>
          <a:pPr algn="ctr"/>
          <a:endParaRPr lang="id-ID" sz="1100"/>
        </a:p>
        <a:p>
          <a:pPr algn="ctr"/>
          <a:r>
            <a:rPr lang="id-ID" sz="1100"/>
            <a:t>PKP</a:t>
          </a:r>
        </a:p>
      </xdr:txBody>
    </xdr:sp>
    <xdr:clientData/>
  </xdr:twoCellAnchor>
  <xdr:twoCellAnchor>
    <xdr:from>
      <xdr:col>7</xdr:col>
      <xdr:colOff>771524</xdr:colOff>
      <xdr:row>18</xdr:row>
      <xdr:rowOff>28574</xdr:rowOff>
    </xdr:from>
    <xdr:to>
      <xdr:col>9</xdr:col>
      <xdr:colOff>1009650</xdr:colOff>
      <xdr:row>22</xdr:row>
      <xdr:rowOff>114299</xdr:rowOff>
    </xdr:to>
    <xdr:sp macro="" textlink="">
      <xdr:nvSpPr>
        <xdr:cNvPr id="5" name="Oval Callout 4">
          <a:extLst>
            <a:ext uri="{FF2B5EF4-FFF2-40B4-BE49-F238E27FC236}">
              <a16:creationId xmlns="" xmlns:a16="http://schemas.microsoft.com/office/drawing/2014/main" id="{03BE4D79-541A-4E6B-B466-6C9CB704A1C3}"/>
            </a:ext>
          </a:extLst>
        </xdr:cNvPr>
        <xdr:cNvSpPr/>
      </xdr:nvSpPr>
      <xdr:spPr>
        <a:xfrm>
          <a:off x="5800724" y="3495674"/>
          <a:ext cx="1409701" cy="847725"/>
        </a:xfrm>
        <a:prstGeom prst="wedgeEllipseCallou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Dientry :</a:t>
          </a:r>
        </a:p>
        <a:p>
          <a:pPr algn="ctr"/>
          <a:endParaRPr lang="id-ID" sz="1100"/>
        </a:p>
        <a:p>
          <a:pPr algn="ctr"/>
          <a:r>
            <a:rPr lang="id-ID" sz="1100"/>
            <a:t>PKP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topLeftCell="A13" workbookViewId="0">
      <selection activeCell="L65" sqref="L65"/>
    </sheetView>
  </sheetViews>
  <sheetFormatPr defaultColWidth="9.140625" defaultRowHeight="15" x14ac:dyDescent="0.25"/>
  <cols>
    <col min="1" max="1" width="6.7109375" style="4" customWidth="1"/>
    <col min="2" max="2" width="4.7109375" style="4" customWidth="1"/>
    <col min="3" max="3" width="15.85546875" style="4" customWidth="1"/>
    <col min="4" max="4" width="22.28515625" style="4" customWidth="1"/>
    <col min="5" max="5" width="4.5703125" style="4" customWidth="1"/>
    <col min="6" max="6" width="19" style="4" customWidth="1"/>
    <col min="7" max="7" width="2.28515625" style="4" customWidth="1"/>
    <col min="8" max="8" width="15.5703125" style="4" customWidth="1"/>
    <col min="9" max="9" width="2" style="4" customWidth="1"/>
    <col min="10" max="10" width="16.85546875" style="4" customWidth="1"/>
    <col min="11" max="11" width="2.5703125" style="4" customWidth="1"/>
    <col min="12" max="12" width="11.5703125" style="4" customWidth="1"/>
    <col min="13" max="13" width="5.28515625" style="4" customWidth="1"/>
    <col min="14" max="14" width="4.5703125" style="4" customWidth="1"/>
    <col min="15" max="15" width="3.42578125" style="4" customWidth="1"/>
    <col min="16" max="16" width="16" style="4" hidden="1" customWidth="1"/>
    <col min="17" max="17" width="2.7109375" style="48" hidden="1" customWidth="1"/>
    <col min="18" max="18" width="16.85546875" style="4" hidden="1" customWidth="1"/>
    <col min="19" max="19" width="3.28515625" style="4" hidden="1" customWidth="1"/>
    <col min="20" max="20" width="12.5703125" style="4" hidden="1" customWidth="1"/>
    <col min="21" max="26" width="0" style="4" hidden="1" customWidth="1"/>
    <col min="27" max="16384" width="9.140625" style="4"/>
  </cols>
  <sheetData>
    <row r="1" spans="1:14" x14ac:dyDescent="0.25">
      <c r="A1" s="5" t="s">
        <v>14</v>
      </c>
      <c r="B1" s="5" t="s">
        <v>3</v>
      </c>
      <c r="C1" s="5"/>
      <c r="D1" s="5"/>
      <c r="E1" s="5"/>
      <c r="F1" s="5"/>
      <c r="G1" s="5"/>
      <c r="H1" s="5"/>
    </row>
    <row r="2" spans="1:14" x14ac:dyDescent="0.25">
      <c r="A2" s="5"/>
      <c r="B2" s="5"/>
      <c r="C2" s="5"/>
      <c r="D2" s="5"/>
      <c r="E2" s="5"/>
      <c r="F2" s="5"/>
      <c r="G2" s="5"/>
      <c r="H2" s="5"/>
    </row>
    <row r="3" spans="1:14" x14ac:dyDescent="0.25">
      <c r="A3" s="5"/>
      <c r="B3" s="39" t="s">
        <v>38</v>
      </c>
      <c r="C3" s="5"/>
      <c r="D3" s="5"/>
      <c r="E3" s="5"/>
      <c r="F3" s="5"/>
      <c r="G3" s="5"/>
      <c r="H3" s="5"/>
    </row>
    <row r="4" spans="1:14" x14ac:dyDescent="0.25">
      <c r="A4" s="5"/>
      <c r="B4" s="5"/>
      <c r="C4" s="5"/>
      <c r="D4" s="5"/>
      <c r="E4" s="5"/>
      <c r="F4" s="5"/>
      <c r="G4" s="5"/>
      <c r="H4" s="5"/>
    </row>
    <row r="5" spans="1:14" x14ac:dyDescent="0.25">
      <c r="A5" s="5"/>
      <c r="B5" s="5" t="s">
        <v>0</v>
      </c>
      <c r="C5" s="5"/>
      <c r="D5" s="6">
        <v>0.22</v>
      </c>
      <c r="E5" s="5" t="s">
        <v>1</v>
      </c>
      <c r="F5" s="5" t="s">
        <v>4</v>
      </c>
      <c r="G5" s="5"/>
      <c r="H5" s="5"/>
    </row>
    <row r="6" spans="1:14" x14ac:dyDescent="0.25">
      <c r="A6" s="5"/>
      <c r="B6" s="5"/>
      <c r="C6" s="5"/>
      <c r="D6" s="5"/>
      <c r="E6" s="5"/>
      <c r="F6" s="5"/>
      <c r="G6" s="5"/>
      <c r="H6" s="5"/>
    </row>
    <row r="7" spans="1:14" x14ac:dyDescent="0.25">
      <c r="A7" s="5"/>
      <c r="B7" s="5" t="s">
        <v>5</v>
      </c>
      <c r="C7" s="5"/>
      <c r="D7" s="5"/>
      <c r="E7" s="5"/>
      <c r="F7" s="5"/>
      <c r="G7" s="5"/>
      <c r="H7" s="5"/>
    </row>
    <row r="8" spans="1:14" x14ac:dyDescent="0.25">
      <c r="A8" s="5"/>
      <c r="B8" s="39" t="s">
        <v>37</v>
      </c>
      <c r="C8" s="5"/>
      <c r="D8" s="5"/>
      <c r="E8" s="7"/>
      <c r="F8" s="5"/>
      <c r="G8" s="5"/>
      <c r="H8" s="7">
        <v>74916901474</v>
      </c>
    </row>
    <row r="9" spans="1:14" x14ac:dyDescent="0.25">
      <c r="A9" s="5"/>
      <c r="B9" s="5" t="s">
        <v>35</v>
      </c>
      <c r="C9" s="5"/>
      <c r="D9" s="5"/>
      <c r="E9" s="7"/>
      <c r="F9" s="5"/>
      <c r="G9" s="5"/>
      <c r="H9" s="52">
        <v>11032539448</v>
      </c>
    </row>
    <row r="10" spans="1:14" x14ac:dyDescent="0.25">
      <c r="A10" s="5"/>
      <c r="B10" s="5" t="s">
        <v>6</v>
      </c>
      <c r="C10" s="5"/>
      <c r="D10" s="5"/>
      <c r="E10" s="7"/>
      <c r="F10" s="5"/>
      <c r="G10" s="5"/>
      <c r="H10" s="7">
        <f>ROUNDDOWN(H9,-3)</f>
        <v>11032539000</v>
      </c>
    </row>
    <row r="11" spans="1:14" x14ac:dyDescent="0.25">
      <c r="A11" s="5"/>
      <c r="B11" s="5"/>
      <c r="C11" s="5"/>
      <c r="D11" s="5"/>
      <c r="E11" s="8"/>
      <c r="F11" s="7"/>
      <c r="G11" s="5"/>
      <c r="H11" s="5"/>
    </row>
    <row r="12" spans="1:14" x14ac:dyDescent="0.25">
      <c r="A12" s="5"/>
      <c r="B12" s="5" t="s">
        <v>0</v>
      </c>
      <c r="C12" s="5"/>
      <c r="D12" s="6">
        <f>D5</f>
        <v>0.22</v>
      </c>
      <c r="E12" s="9" t="s">
        <v>1</v>
      </c>
      <c r="F12" s="10">
        <f>H9</f>
        <v>11032539448</v>
      </c>
      <c r="G12" s="5" t="s">
        <v>2</v>
      </c>
      <c r="H12" s="10">
        <f>D12*F12</f>
        <v>2427158678.5599999</v>
      </c>
      <c r="L12" s="11"/>
      <c r="N12" s="12"/>
    </row>
    <row r="13" spans="1:14" x14ac:dyDescent="0.25">
      <c r="B13" s="13"/>
      <c r="C13" s="13"/>
      <c r="D13" s="14"/>
      <c r="E13" s="15"/>
      <c r="F13" s="16"/>
      <c r="G13" s="13"/>
      <c r="H13" s="16"/>
      <c r="L13" s="11"/>
      <c r="N13" s="12"/>
    </row>
    <row r="14" spans="1:14" x14ac:dyDescent="0.25">
      <c r="A14" s="1" t="s">
        <v>15</v>
      </c>
      <c r="B14" s="1" t="s">
        <v>7</v>
      </c>
      <c r="C14" s="1"/>
      <c r="D14" s="1"/>
      <c r="E14" s="17"/>
      <c r="F14" s="3"/>
      <c r="G14" s="1"/>
      <c r="H14" s="1"/>
      <c r="I14" s="1"/>
      <c r="J14" s="1"/>
    </row>
    <row r="15" spans="1:14" ht="18" customHeight="1" x14ac:dyDescent="0.25">
      <c r="A15" s="1"/>
      <c r="B15" s="41" t="s">
        <v>36</v>
      </c>
      <c r="C15" s="41"/>
      <c r="D15" s="41"/>
      <c r="E15" s="41"/>
      <c r="F15" s="41"/>
      <c r="G15" s="41"/>
      <c r="H15" s="41"/>
      <c r="I15" s="41"/>
      <c r="J15" s="41"/>
    </row>
    <row r="16" spans="1:14" x14ac:dyDescent="0.25">
      <c r="A16" s="1"/>
      <c r="B16" s="41"/>
      <c r="C16" s="41"/>
      <c r="D16" s="41"/>
      <c r="E16" s="41"/>
      <c r="F16" s="41"/>
      <c r="G16" s="41"/>
      <c r="H16" s="41"/>
      <c r="I16" s="41"/>
      <c r="J16" s="41"/>
    </row>
    <row r="17" spans="1:10" x14ac:dyDescent="0.25">
      <c r="A17" s="1"/>
      <c r="B17" s="41"/>
      <c r="C17" s="41"/>
      <c r="D17" s="41"/>
      <c r="E17" s="41"/>
      <c r="F17" s="41"/>
      <c r="G17" s="41"/>
      <c r="H17" s="41"/>
      <c r="I17" s="41"/>
      <c r="J17" s="41"/>
    </row>
    <row r="18" spans="1:10" x14ac:dyDescent="0.25">
      <c r="A18" s="1"/>
      <c r="B18" s="41"/>
      <c r="C18" s="41"/>
      <c r="D18" s="41"/>
      <c r="E18" s="41"/>
      <c r="F18" s="41"/>
      <c r="G18" s="41"/>
      <c r="H18" s="41"/>
      <c r="I18" s="41"/>
      <c r="J18" s="41"/>
    </row>
    <row r="19" spans="1:10" x14ac:dyDescent="0.25">
      <c r="A19" s="1"/>
      <c r="B19" s="41"/>
      <c r="C19" s="41"/>
      <c r="D19" s="41"/>
      <c r="E19" s="41"/>
      <c r="F19" s="41"/>
      <c r="G19" s="41"/>
      <c r="H19" s="41"/>
      <c r="I19" s="41"/>
      <c r="J19" s="41"/>
    </row>
    <row r="20" spans="1:10" x14ac:dyDescent="0.25">
      <c r="A20" s="1"/>
      <c r="B20" s="41"/>
      <c r="C20" s="41"/>
      <c r="D20" s="41"/>
      <c r="E20" s="41"/>
      <c r="F20" s="41"/>
      <c r="G20" s="41"/>
      <c r="H20" s="41"/>
      <c r="I20" s="41"/>
      <c r="J20" s="41"/>
    </row>
    <row r="21" spans="1:10" x14ac:dyDescent="0.25">
      <c r="A21" s="1"/>
      <c r="B21" s="1" t="s">
        <v>0</v>
      </c>
      <c r="C21" s="1"/>
      <c r="D21" s="2">
        <f>D12-3%</f>
        <v>0.19</v>
      </c>
      <c r="E21" s="3" t="s">
        <v>1</v>
      </c>
      <c r="F21" s="3" t="s">
        <v>4</v>
      </c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3"/>
      <c r="F22" s="3"/>
      <c r="G22" s="1"/>
      <c r="H22" s="1"/>
      <c r="I22" s="1"/>
      <c r="J22" s="1"/>
    </row>
    <row r="23" spans="1:10" x14ac:dyDescent="0.25">
      <c r="A23" s="1"/>
      <c r="B23" s="1" t="s">
        <v>5</v>
      </c>
      <c r="C23" s="1"/>
      <c r="D23" s="1"/>
      <c r="E23" s="3"/>
      <c r="F23" s="3"/>
      <c r="G23" s="1"/>
      <c r="H23" s="3"/>
      <c r="I23" s="1"/>
      <c r="J23" s="1"/>
    </row>
    <row r="24" spans="1:10" x14ac:dyDescent="0.25">
      <c r="A24" s="1"/>
      <c r="B24" s="1" t="s">
        <v>35</v>
      </c>
      <c r="C24" s="1"/>
      <c r="D24" s="1"/>
      <c r="E24" s="3"/>
      <c r="F24" s="3"/>
      <c r="G24" s="1"/>
      <c r="H24" s="53">
        <v>11032539448</v>
      </c>
      <c r="I24" s="1"/>
      <c r="J24" s="1"/>
    </row>
    <row r="25" spans="1:10" x14ac:dyDescent="0.25">
      <c r="A25" s="1"/>
      <c r="B25" s="1" t="s">
        <v>6</v>
      </c>
      <c r="C25" s="1"/>
      <c r="D25" s="1"/>
      <c r="E25" s="3"/>
      <c r="F25" s="3"/>
      <c r="G25" s="1"/>
      <c r="H25" s="3">
        <v>11032539000</v>
      </c>
      <c r="I25" s="1"/>
      <c r="J25" s="1"/>
    </row>
    <row r="26" spans="1:10" x14ac:dyDescent="0.25">
      <c r="A26" s="1"/>
      <c r="B26" s="1"/>
      <c r="C26" s="1"/>
      <c r="D26" s="1"/>
      <c r="E26" s="3"/>
      <c r="F26" s="3"/>
      <c r="G26" s="1"/>
      <c r="H26" s="3"/>
      <c r="I26" s="1"/>
      <c r="J26" s="1"/>
    </row>
    <row r="27" spans="1:10" x14ac:dyDescent="0.25">
      <c r="A27" s="1"/>
      <c r="B27" s="1" t="s">
        <v>0</v>
      </c>
      <c r="C27" s="1"/>
      <c r="D27" s="2">
        <f>D21</f>
        <v>0.19</v>
      </c>
      <c r="E27" s="3" t="s">
        <v>1</v>
      </c>
      <c r="F27" s="3">
        <v>11032539448</v>
      </c>
      <c r="G27" s="1" t="s">
        <v>2</v>
      </c>
      <c r="H27" s="3">
        <f>+F27*0.23</f>
        <v>2537484073.04</v>
      </c>
      <c r="I27" s="1"/>
      <c r="J27" s="1"/>
    </row>
    <row r="28" spans="1:10" x14ac:dyDescent="0.25">
      <c r="E28" s="11"/>
      <c r="F28" s="11"/>
    </row>
    <row r="29" spans="1:10" x14ac:dyDescent="0.25">
      <c r="A29" s="18" t="s">
        <v>16</v>
      </c>
      <c r="B29" s="18" t="s">
        <v>8</v>
      </c>
      <c r="C29" s="18"/>
      <c r="D29" s="18"/>
      <c r="E29" s="18"/>
      <c r="F29" s="18"/>
      <c r="G29" s="18"/>
      <c r="H29" s="18"/>
      <c r="I29" s="18"/>
      <c r="J29" s="18"/>
    </row>
    <row r="30" spans="1:10" x14ac:dyDescent="0.25">
      <c r="A30" s="18"/>
      <c r="B30" s="19" t="s">
        <v>9</v>
      </c>
      <c r="C30" s="18"/>
      <c r="D30" s="18"/>
      <c r="E30" s="18"/>
      <c r="F30" s="18"/>
      <c r="G30" s="18"/>
      <c r="H30" s="18"/>
      <c r="I30" s="18"/>
      <c r="J30" s="18"/>
    </row>
    <row r="31" spans="1:10" x14ac:dyDescent="0.25">
      <c r="A31" s="18"/>
      <c r="B31" s="42" t="s">
        <v>40</v>
      </c>
      <c r="C31" s="18"/>
      <c r="D31" s="18"/>
      <c r="E31" s="18"/>
      <c r="F31" s="18"/>
      <c r="G31" s="18"/>
      <c r="H31" s="18"/>
      <c r="I31" s="18"/>
      <c r="J31" s="18"/>
    </row>
    <row r="32" spans="1:1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2" x14ac:dyDescent="0.25">
      <c r="A33" s="18"/>
      <c r="B33" s="18" t="s">
        <v>0</v>
      </c>
      <c r="C33" s="18"/>
      <c r="D33" s="20">
        <v>0.5</v>
      </c>
      <c r="E33" s="18" t="s">
        <v>1</v>
      </c>
      <c r="F33" s="21">
        <v>0.22</v>
      </c>
      <c r="G33" s="18" t="s">
        <v>1</v>
      </c>
      <c r="H33" s="18" t="s">
        <v>4</v>
      </c>
      <c r="I33" s="18"/>
      <c r="J33" s="18"/>
    </row>
    <row r="34" spans="1:12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2" x14ac:dyDescent="0.25">
      <c r="A35" s="18"/>
      <c r="B35" s="18" t="s">
        <v>5</v>
      </c>
      <c r="C35" s="18"/>
      <c r="D35" s="18"/>
      <c r="E35" s="18"/>
      <c r="F35" s="18"/>
      <c r="G35" s="18"/>
      <c r="H35" s="18"/>
      <c r="I35" s="18"/>
      <c r="J35" s="18"/>
    </row>
    <row r="36" spans="1:12" x14ac:dyDescent="0.25">
      <c r="A36" s="18"/>
      <c r="B36" s="42" t="s">
        <v>39</v>
      </c>
      <c r="C36" s="18"/>
      <c r="D36" s="18"/>
      <c r="E36" s="22"/>
      <c r="F36" s="18"/>
      <c r="G36" s="18"/>
      <c r="H36" s="22">
        <v>4500000000</v>
      </c>
      <c r="I36" s="18"/>
      <c r="J36" s="18"/>
    </row>
    <row r="37" spans="1:12" x14ac:dyDescent="0.25">
      <c r="A37" s="18"/>
      <c r="B37" s="18" t="s">
        <v>35</v>
      </c>
      <c r="C37" s="18"/>
      <c r="D37" s="18"/>
      <c r="E37" s="22"/>
      <c r="F37" s="18"/>
      <c r="G37" s="18"/>
      <c r="H37" s="40">
        <v>500000900</v>
      </c>
      <c r="I37" s="18"/>
      <c r="J37" s="18"/>
    </row>
    <row r="38" spans="1:12" x14ac:dyDescent="0.25">
      <c r="A38" s="18"/>
      <c r="B38" s="18" t="s">
        <v>6</v>
      </c>
      <c r="C38" s="18"/>
      <c r="D38" s="18"/>
      <c r="E38" s="22"/>
      <c r="F38" s="18"/>
      <c r="G38" s="18"/>
      <c r="H38" s="22">
        <f>ROUNDDOWN(H37,-3)</f>
        <v>500000000</v>
      </c>
      <c r="I38" s="18"/>
      <c r="J38" s="18"/>
    </row>
    <row r="39" spans="1:12" x14ac:dyDescent="0.25">
      <c r="A39" s="18"/>
      <c r="B39" s="18"/>
      <c r="C39" s="18"/>
      <c r="D39" s="18"/>
      <c r="E39" s="23"/>
      <c r="F39" s="22"/>
      <c r="G39" s="18"/>
      <c r="H39" s="18"/>
      <c r="I39" s="18"/>
      <c r="J39" s="18"/>
    </row>
    <row r="40" spans="1:12" x14ac:dyDescent="0.25">
      <c r="A40" s="18"/>
      <c r="B40" s="18" t="s">
        <v>0</v>
      </c>
      <c r="C40" s="18"/>
      <c r="D40" s="20">
        <v>0.5</v>
      </c>
      <c r="E40" s="24" t="s">
        <v>1</v>
      </c>
      <c r="F40" s="21">
        <v>0.22</v>
      </c>
      <c r="G40" s="18" t="s">
        <v>1</v>
      </c>
      <c r="H40" s="25">
        <f>H38</f>
        <v>500000000</v>
      </c>
      <c r="I40" s="18" t="s">
        <v>2</v>
      </c>
      <c r="J40" s="25">
        <f>D40*F40*H40</f>
        <v>55000000</v>
      </c>
    </row>
    <row r="41" spans="1:12" x14ac:dyDescent="0.25">
      <c r="A41" s="18"/>
      <c r="B41" s="18"/>
      <c r="C41" s="18"/>
      <c r="D41" s="18"/>
      <c r="E41" s="23"/>
      <c r="F41" s="22"/>
      <c r="G41" s="18"/>
      <c r="H41" s="18"/>
      <c r="I41" s="18"/>
      <c r="J41" s="18"/>
    </row>
    <row r="43" spans="1:12" x14ac:dyDescent="0.25">
      <c r="A43" s="27" t="s">
        <v>17</v>
      </c>
      <c r="B43" s="27" t="s">
        <v>8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x14ac:dyDescent="0.25">
      <c r="A44" s="27"/>
      <c r="B44" s="28" t="s">
        <v>10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x14ac:dyDescent="0.25">
      <c r="A45" s="27"/>
      <c r="B45" s="43" t="s">
        <v>41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x14ac:dyDescent="0.25">
      <c r="A47" s="27"/>
      <c r="B47" s="27" t="s">
        <v>0</v>
      </c>
      <c r="C47" s="27"/>
      <c r="D47" s="29">
        <v>0.5</v>
      </c>
      <c r="E47" s="30" t="s">
        <v>1</v>
      </c>
      <c r="F47" s="31">
        <v>0.22</v>
      </c>
      <c r="G47" s="27" t="s">
        <v>1</v>
      </c>
      <c r="H47" s="32">
        <v>4800000000</v>
      </c>
      <c r="I47" s="27" t="s">
        <v>11</v>
      </c>
      <c r="J47" s="32" t="s">
        <v>12</v>
      </c>
      <c r="K47" s="27"/>
      <c r="L47" s="27"/>
    </row>
    <row r="48" spans="1:12" x14ac:dyDescent="0.25">
      <c r="A48" s="27"/>
      <c r="B48" s="27"/>
      <c r="C48" s="27"/>
      <c r="D48" s="27"/>
      <c r="E48" s="33"/>
      <c r="F48" s="34">
        <v>0.22</v>
      </c>
      <c r="G48" s="27" t="s">
        <v>1</v>
      </c>
      <c r="H48" s="32" t="s">
        <v>13</v>
      </c>
      <c r="I48" s="27"/>
      <c r="J48" s="27"/>
      <c r="K48" s="27"/>
      <c r="L48" s="27"/>
    </row>
    <row r="49" spans="1:20" x14ac:dyDescent="0.25">
      <c r="A49" s="27"/>
      <c r="B49" s="27" t="s">
        <v>5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20" x14ac:dyDescent="0.25">
      <c r="A50" s="27"/>
      <c r="B50" s="43" t="s">
        <v>42</v>
      </c>
      <c r="C50" s="27"/>
      <c r="D50" s="27"/>
      <c r="E50" s="35"/>
      <c r="F50" s="27"/>
      <c r="G50" s="27"/>
      <c r="H50" s="51">
        <v>49000000000</v>
      </c>
      <c r="I50" s="27"/>
      <c r="J50" s="27"/>
      <c r="K50" s="27"/>
      <c r="L50" s="27"/>
    </row>
    <row r="51" spans="1:20" x14ac:dyDescent="0.25">
      <c r="A51" s="27"/>
      <c r="B51" s="27" t="s">
        <v>35</v>
      </c>
      <c r="C51" s="27"/>
      <c r="D51" s="27"/>
      <c r="E51" s="35"/>
      <c r="F51" s="27"/>
      <c r="G51" s="27"/>
      <c r="H51" s="44">
        <v>5000000795</v>
      </c>
      <c r="I51" s="27"/>
      <c r="J51" s="27"/>
      <c r="K51" s="27"/>
      <c r="L51" s="27"/>
    </row>
    <row r="52" spans="1:20" x14ac:dyDescent="0.25">
      <c r="A52" s="27"/>
      <c r="B52" s="27" t="s">
        <v>6</v>
      </c>
      <c r="C52" s="27"/>
      <c r="D52" s="27"/>
      <c r="E52" s="35"/>
      <c r="F52" s="27"/>
      <c r="G52" s="27"/>
      <c r="H52" s="35">
        <f>ROUNDDOWN(H51,-3)</f>
        <v>5000000000</v>
      </c>
      <c r="I52" s="27"/>
      <c r="J52" s="27"/>
      <c r="K52" s="27"/>
      <c r="L52" s="27"/>
    </row>
    <row r="53" spans="1:20" x14ac:dyDescent="0.25">
      <c r="A53" s="27"/>
      <c r="B53" s="27"/>
      <c r="C53" s="27"/>
      <c r="D53" s="27"/>
      <c r="E53" s="33"/>
      <c r="F53" s="35"/>
      <c r="G53" s="27"/>
      <c r="H53" s="27"/>
      <c r="I53" s="27"/>
      <c r="J53" s="27"/>
      <c r="K53" s="27"/>
      <c r="L53" s="27"/>
    </row>
    <row r="54" spans="1:20" x14ac:dyDescent="0.25">
      <c r="A54" s="27"/>
      <c r="B54" s="27" t="s">
        <v>0</v>
      </c>
      <c r="C54" s="27"/>
      <c r="D54" s="29">
        <v>0.5</v>
      </c>
      <c r="E54" s="30" t="s">
        <v>1</v>
      </c>
      <c r="F54" s="31">
        <v>0.22</v>
      </c>
      <c r="G54" s="27" t="s">
        <v>1</v>
      </c>
      <c r="H54" s="32">
        <f>P54/P55*R54</f>
        <v>480000000</v>
      </c>
      <c r="I54" s="18" t="s">
        <v>2</v>
      </c>
      <c r="J54" s="25">
        <f>D54*F54*P54/P55*R54</f>
        <v>52800000</v>
      </c>
      <c r="K54" s="27"/>
      <c r="L54" s="27"/>
      <c r="P54" s="47">
        <v>4800000000</v>
      </c>
      <c r="Q54" s="49" t="s">
        <v>1</v>
      </c>
      <c r="R54" s="26">
        <f>H52</f>
        <v>5000000000</v>
      </c>
      <c r="S54" s="50" t="s">
        <v>2</v>
      </c>
      <c r="T54" s="12">
        <f>P54/P55*R54</f>
        <v>480000000</v>
      </c>
    </row>
    <row r="55" spans="1:20" x14ac:dyDescent="0.25">
      <c r="A55" s="27"/>
      <c r="B55" s="27"/>
      <c r="C55" s="27"/>
      <c r="D55" s="27"/>
      <c r="E55" s="33"/>
      <c r="F55" s="34">
        <v>0.22</v>
      </c>
      <c r="G55" s="27" t="s">
        <v>1</v>
      </c>
      <c r="H55" s="32">
        <f>H56-H54</f>
        <v>4520000000</v>
      </c>
      <c r="I55" s="18" t="s">
        <v>2</v>
      </c>
      <c r="J55" s="46">
        <f>F55*H55</f>
        <v>994400000</v>
      </c>
      <c r="K55" s="27"/>
      <c r="L55" s="27"/>
      <c r="P55" s="26">
        <v>50000000000</v>
      </c>
    </row>
    <row r="56" spans="1:20" ht="18" customHeight="1" thickBot="1" x14ac:dyDescent="0.3">
      <c r="A56" s="27"/>
      <c r="B56" s="27"/>
      <c r="C56" s="27"/>
      <c r="D56" s="27"/>
      <c r="E56" s="27"/>
      <c r="F56" s="27"/>
      <c r="G56" s="27"/>
      <c r="H56" s="36">
        <f>H52</f>
        <v>5000000000</v>
      </c>
      <c r="I56" s="18"/>
      <c r="J56" s="45">
        <f>SUM(J54:J55)</f>
        <v>1047200000</v>
      </c>
      <c r="K56" s="54" t="s">
        <v>0</v>
      </c>
      <c r="L56" s="27"/>
    </row>
    <row r="57" spans="1:20" ht="15.75" thickTop="1" x14ac:dyDescent="0.25"/>
    <row r="58" spans="1:20" x14ac:dyDescent="0.25">
      <c r="A58" s="37" t="s">
        <v>18</v>
      </c>
      <c r="B58" s="37"/>
      <c r="C58" s="55" t="s">
        <v>19</v>
      </c>
      <c r="D58" s="56" t="s">
        <v>34</v>
      </c>
      <c r="E58" s="37"/>
      <c r="F58" s="55" t="s">
        <v>32</v>
      </c>
    </row>
    <row r="59" spans="1:20" x14ac:dyDescent="0.25">
      <c r="A59" s="37"/>
      <c r="B59" s="37"/>
      <c r="C59" s="37" t="s">
        <v>20</v>
      </c>
      <c r="D59" s="38">
        <v>350000000</v>
      </c>
      <c r="E59" s="38"/>
      <c r="F59" s="38">
        <f>0.5%*D59</f>
        <v>1750000</v>
      </c>
    </row>
    <row r="60" spans="1:20" x14ac:dyDescent="0.25">
      <c r="A60" s="37"/>
      <c r="B60" s="37"/>
      <c r="C60" s="37" t="s">
        <v>21</v>
      </c>
      <c r="D60" s="38">
        <v>500000000</v>
      </c>
      <c r="E60" s="38"/>
      <c r="F60" s="38">
        <f t="shared" ref="F60:F70" si="0">0.5%*D60</f>
        <v>2500000</v>
      </c>
    </row>
    <row r="61" spans="1:20" x14ac:dyDescent="0.25">
      <c r="A61" s="37"/>
      <c r="B61" s="37"/>
      <c r="C61" s="37" t="s">
        <v>22</v>
      </c>
      <c r="D61" s="38">
        <v>250000000</v>
      </c>
      <c r="E61" s="38"/>
      <c r="F61" s="38">
        <f t="shared" si="0"/>
        <v>1250000</v>
      </c>
    </row>
    <row r="62" spans="1:20" x14ac:dyDescent="0.25">
      <c r="A62" s="37"/>
      <c r="B62" s="37"/>
      <c r="C62" s="37" t="s">
        <v>23</v>
      </c>
      <c r="D62" s="38">
        <v>320000000</v>
      </c>
      <c r="E62" s="38"/>
      <c r="F62" s="38">
        <f t="shared" si="0"/>
        <v>1600000</v>
      </c>
    </row>
    <row r="63" spans="1:20" x14ac:dyDescent="0.25">
      <c r="A63" s="37"/>
      <c r="B63" s="37"/>
      <c r="C63" s="37" t="s">
        <v>24</v>
      </c>
      <c r="D63" s="38">
        <v>300000000</v>
      </c>
      <c r="E63" s="38"/>
      <c r="F63" s="38">
        <f t="shared" si="0"/>
        <v>1500000</v>
      </c>
    </row>
    <row r="64" spans="1:20" x14ac:dyDescent="0.25">
      <c r="A64" s="37"/>
      <c r="B64" s="37"/>
      <c r="C64" s="37" t="s">
        <v>25</v>
      </c>
      <c r="D64" s="38">
        <v>150000000</v>
      </c>
      <c r="E64" s="38"/>
      <c r="F64" s="38">
        <f t="shared" si="0"/>
        <v>750000</v>
      </c>
    </row>
    <row r="65" spans="1:6" x14ac:dyDescent="0.25">
      <c r="A65" s="37"/>
      <c r="B65" s="37"/>
      <c r="C65" s="37" t="s">
        <v>26</v>
      </c>
      <c r="D65" s="38">
        <v>250000000</v>
      </c>
      <c r="E65" s="38"/>
      <c r="F65" s="38">
        <f t="shared" si="0"/>
        <v>1250000</v>
      </c>
    </row>
    <row r="66" spans="1:6" x14ac:dyDescent="0.25">
      <c r="A66" s="37"/>
      <c r="B66" s="37"/>
      <c r="C66" s="37" t="s">
        <v>27</v>
      </c>
      <c r="D66" s="38">
        <v>320000000</v>
      </c>
      <c r="E66" s="38"/>
      <c r="F66" s="38">
        <f t="shared" si="0"/>
        <v>1600000</v>
      </c>
    </row>
    <row r="67" spans="1:6" x14ac:dyDescent="0.25">
      <c r="A67" s="37"/>
      <c r="B67" s="37"/>
      <c r="C67" s="37" t="s">
        <v>28</v>
      </c>
      <c r="D67" s="38">
        <v>300000000</v>
      </c>
      <c r="E67" s="38"/>
      <c r="F67" s="38">
        <f t="shared" si="0"/>
        <v>1500000</v>
      </c>
    </row>
    <row r="68" spans="1:6" x14ac:dyDescent="0.25">
      <c r="A68" s="37"/>
      <c r="B68" s="37"/>
      <c r="C68" s="37" t="s">
        <v>29</v>
      </c>
      <c r="D68" s="38">
        <v>150000000</v>
      </c>
      <c r="E68" s="38"/>
      <c r="F68" s="38">
        <f t="shared" si="0"/>
        <v>750000</v>
      </c>
    </row>
    <row r="69" spans="1:6" x14ac:dyDescent="0.25">
      <c r="A69" s="37"/>
      <c r="B69" s="37"/>
      <c r="C69" s="37" t="s">
        <v>30</v>
      </c>
      <c r="D69" s="38">
        <v>200000000</v>
      </c>
      <c r="E69" s="38"/>
      <c r="F69" s="38">
        <f t="shared" si="0"/>
        <v>1000000</v>
      </c>
    </row>
    <row r="70" spans="1:6" x14ac:dyDescent="0.25">
      <c r="A70" s="37"/>
      <c r="B70" s="37"/>
      <c r="C70" s="37" t="s">
        <v>31</v>
      </c>
      <c r="D70" s="38">
        <v>150000000</v>
      </c>
      <c r="E70" s="38"/>
      <c r="F70" s="38">
        <f t="shared" si="0"/>
        <v>750000</v>
      </c>
    </row>
    <row r="71" spans="1:6" ht="15.75" thickBot="1" x14ac:dyDescent="0.3">
      <c r="C71" s="57" t="s">
        <v>33</v>
      </c>
      <c r="D71" s="58">
        <f>SUM(D59:D70)</f>
        <v>3240000000</v>
      </c>
      <c r="E71" s="59"/>
      <c r="F71" s="58">
        <f>SUM(F59:F70)</f>
        <v>16200000</v>
      </c>
    </row>
    <row r="72" spans="1:6" ht="15.75" thickTop="1" x14ac:dyDescent="0.25"/>
  </sheetData>
  <mergeCells count="1">
    <mergeCell ref="B15:J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AMIRUL MUKMININ</cp:lastModifiedBy>
  <dcterms:created xsi:type="dcterms:W3CDTF">2023-04-04T16:23:35Z</dcterms:created>
  <dcterms:modified xsi:type="dcterms:W3CDTF">2023-04-10T03:20:11Z</dcterms:modified>
</cp:coreProperties>
</file>